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175" activeTab="1"/>
  </bookViews>
  <sheets>
    <sheet name="Equity" sheetId="1" r:id="rId1"/>
    <sheet name="V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<sst xmlns="http://schemas.openxmlformats.org/spreadsheetml/2006/main" count="155" uniqueCount="141">
  <si>
    <t>section 8 program</t>
  </si>
  <si>
    <t>HA</t>
  </si>
  <si>
    <t>cash and investments computation as of month end:</t>
  </si>
  <si>
    <t>FDS Line #</t>
  </si>
  <si>
    <t>11180-001</t>
  </si>
  <si>
    <t>11180-025</t>
  </si>
  <si>
    <t>11180-010</t>
  </si>
  <si>
    <t>11180-030</t>
  </si>
  <si>
    <t>11180-020</t>
  </si>
  <si>
    <t>Net Restricted Assets - HAP Equity</t>
  </si>
  <si>
    <t>HAP Equity - Beginning Balance</t>
  </si>
  <si>
    <t>G/L Acct.</t>
  </si>
  <si>
    <t>3610</t>
  </si>
  <si>
    <t>Investment income</t>
  </si>
  <si>
    <t>HAP Revenue</t>
  </si>
  <si>
    <t>4715.1</t>
  </si>
  <si>
    <t>4715.4</t>
  </si>
  <si>
    <t>4715.P</t>
  </si>
  <si>
    <t>4719</t>
  </si>
  <si>
    <t>HAP Rent</t>
  </si>
  <si>
    <t>HAP Utilities</t>
  </si>
  <si>
    <t>HAP Equity - Ending Balance</t>
  </si>
  <si>
    <t>as of:</t>
  </si>
  <si>
    <t>11180-015</t>
  </si>
  <si>
    <t>HAP Fraud Recovery</t>
  </si>
  <si>
    <t>4715.PH</t>
  </si>
  <si>
    <t>HAP FSS Escrow Forfeitures</t>
  </si>
  <si>
    <t>2841.1</t>
  </si>
  <si>
    <t>PYA</t>
  </si>
  <si>
    <t>11180-003</t>
  </si>
  <si>
    <t>11180-080</t>
  </si>
  <si>
    <t>11180-090</t>
  </si>
  <si>
    <t>Other expenses</t>
  </si>
  <si>
    <t>XXXX</t>
  </si>
  <si>
    <t>Total HAP Receipts</t>
  </si>
  <si>
    <t>Total HAP Expenditures</t>
  </si>
  <si>
    <t>4902</t>
  </si>
  <si>
    <t>4715.4P</t>
  </si>
  <si>
    <t>HAP Utilities Portability</t>
  </si>
  <si>
    <t>HAP Portability Out</t>
  </si>
  <si>
    <t>HAP Portability In</t>
  </si>
  <si>
    <t>Unrestricted Net Assets - Ending Balance</t>
  </si>
  <si>
    <t>11170-001</t>
  </si>
  <si>
    <t>Admin Fee Equity</t>
  </si>
  <si>
    <t>11170-010</t>
  </si>
  <si>
    <t>11170-020</t>
  </si>
  <si>
    <t>11170-021</t>
  </si>
  <si>
    <t>11170-030</t>
  </si>
  <si>
    <t>11170-040</t>
  </si>
  <si>
    <t>11170-045</t>
  </si>
  <si>
    <t>11170-050</t>
  </si>
  <si>
    <t>11170-060</t>
  </si>
  <si>
    <t>11170-080</t>
  </si>
  <si>
    <t>11170-090</t>
  </si>
  <si>
    <t>11170-095</t>
  </si>
  <si>
    <t>11170-110</t>
  </si>
  <si>
    <t>11170-100</t>
  </si>
  <si>
    <t>11170-003</t>
  </si>
  <si>
    <t>11170-002</t>
  </si>
  <si>
    <t>Admin fee revenue</t>
  </si>
  <si>
    <t>Hard to house fee revenue</t>
  </si>
  <si>
    <t>FSS Coordinator grant</t>
  </si>
  <si>
    <t>Audit Costs</t>
  </si>
  <si>
    <t>Fraud Recovery Revenue</t>
  </si>
  <si>
    <t>Other Revenue</t>
  </si>
  <si>
    <t>Total admin fee revenue</t>
  </si>
  <si>
    <t>Total operating expenses</t>
  </si>
  <si>
    <t>Depreciation</t>
  </si>
  <si>
    <t>Total Expenses</t>
  </si>
  <si>
    <t>Net Admin Fee Revenue</t>
  </si>
  <si>
    <t>3112</t>
  </si>
  <si>
    <t>3112.1</t>
  </si>
  <si>
    <t>Admin fee Adjustments</t>
  </si>
  <si>
    <t>Admin fee earned</t>
  </si>
  <si>
    <t>3300.1</t>
  </si>
  <si>
    <t>3300.P</t>
  </si>
  <si>
    <t>Admin Portability In</t>
  </si>
  <si>
    <t>1111.11</t>
  </si>
  <si>
    <t>1111.11H</t>
  </si>
  <si>
    <t>1111.11R</t>
  </si>
  <si>
    <t>1111.13</t>
  </si>
  <si>
    <t>1114.11H</t>
  </si>
  <si>
    <t>1166</t>
  </si>
  <si>
    <t>1166.11R</t>
  </si>
  <si>
    <t>Total Cash &amp; Investments</t>
  </si>
  <si>
    <t>Administrative Fee Equity - Beginning Balance</t>
  </si>
  <si>
    <t>Unrestricted Net Assets - PYA</t>
  </si>
  <si>
    <t>Invested in Capital Assets - PYA</t>
  </si>
  <si>
    <t>Total Equity/Net Assets</t>
  </si>
  <si>
    <t>513</t>
  </si>
  <si>
    <t>Restricted Cash</t>
  </si>
  <si>
    <t>Unrestricted cash (unfunded deficit)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</si>
  <si>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</si>
  <si>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</si>
  <si>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</si>
  <si>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</si>
  <si>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</si>
  <si>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</si>
  <si>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</si>
  <si>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</si>
  <si>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</si>
  <si>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</si>
  <si>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</si>
  <si>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</si>
  <si>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</si>
  <si>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</si>
  <si>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HAP after 1st of month</t>
  </si>
  <si>
    <t>Unrestricted Net Assets</t>
  </si>
  <si>
    <t>Cash/Investments</t>
  </si>
  <si>
    <t>Audit</t>
  </si>
  <si>
    <t>Total Vouchers</t>
  </si>
  <si>
    <t>Vouchers leased EOM</t>
  </si>
  <si>
    <t>HAP Total</t>
  </si>
  <si>
    <t>All other Vouchers HAP</t>
  </si>
  <si>
    <t>FDS</t>
  </si>
  <si>
    <t>Variance</t>
  </si>
  <si>
    <t>FDS/VMS Reconciliation</t>
  </si>
  <si>
    <t>VMS</t>
  </si>
  <si>
    <t>New Vouchers issued EOM</t>
  </si>
  <si>
    <t>Net Restricted Assets (NRA) EOM</t>
  </si>
  <si>
    <t>Interest</t>
  </si>
  <si>
    <t>Fraud Recovery collected</t>
  </si>
  <si>
    <t>Administrative expenses*</t>
  </si>
  <si>
    <t>* Accounts:</t>
  </si>
  <si>
    <t>4110 - Salaries</t>
  </si>
  <si>
    <t>4130 - Legal</t>
  </si>
  <si>
    <t>4150 - Travel</t>
  </si>
  <si>
    <t>4170 - Accounting/Audit</t>
  </si>
  <si>
    <t>4180 - Office rent</t>
  </si>
  <si>
    <t>4190 - Administrative Sundry</t>
  </si>
  <si>
    <t>4400 - Maint. &amp; Oper</t>
  </si>
  <si>
    <t>4510 - Insurance</t>
  </si>
  <si>
    <t>4540 - Employee benefits</t>
  </si>
  <si>
    <t>4590 - Other General</t>
  </si>
  <si>
    <t>7520 - Equipment</t>
  </si>
  <si>
    <t>7540 - Non-capital expenditures</t>
  </si>
  <si>
    <t>Exclude FSS Coordinator</t>
  </si>
  <si>
    <t>and Portability in</t>
  </si>
  <si>
    <t xml:space="preserve"> </t>
  </si>
  <si>
    <t>PIH Notice 2010-16</t>
  </si>
  <si>
    <t>Proof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</si>
</sst>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44" fontId="0" fillId="0" borderId="0" xfId="44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0" fontId="41" fillId="0" borderId="0" xfId="0" applyFont="1" applyAlignment="1">
      <alignment/>
    </xf>
    <xf numFmtId="44" fontId="41" fillId="0" borderId="0" xfId="44" applyFont="1" applyAlignment="1">
      <alignment/>
    </xf>
    <xf numFmtId="43" fontId="41" fillId="0" borderId="0" xfId="42" applyFont="1" applyAlignment="1">
      <alignment/>
    </xf>
    <xf numFmtId="0" fontId="43" fillId="0" borderId="0" xfId="0" applyFont="1" applyAlignment="1">
      <alignment horizontal="center"/>
    </xf>
    <xf numFmtId="44" fontId="43" fillId="0" borderId="0" xfId="44" applyFont="1" applyAlignment="1">
      <alignment horizontal="center"/>
    </xf>
    <xf numFmtId="43" fontId="43" fillId="0" borderId="0" xfId="42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41" fillId="0" borderId="0" xfId="0" applyNumberFormat="1" applyFont="1" applyAlignment="1">
      <alignment/>
    </xf>
    <xf numFmtId="43" fontId="0" fillId="14" borderId="0" xfId="42" applyFont="1" applyFill="1" applyAlignment="1">
      <alignment/>
    </xf>
    <xf numFmtId="43" fontId="0" fillId="14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44" fontId="0" fillId="0" borderId="0" xfId="42" applyNumberFormat="1" applyFont="1" applyAlignment="1">
      <alignment/>
    </xf>
    <xf numFmtId="44" fontId="0" fillId="14" borderId="10" xfId="42" applyNumberFormat="1" applyFont="1" applyFill="1" applyBorder="1" applyAlignment="1">
      <alignment/>
    </xf>
    <xf numFmtId="44" fontId="0" fillId="14" borderId="11" xfId="42" applyNumberFormat="1" applyFont="1" applyFill="1" applyBorder="1" applyAlignment="1">
      <alignment/>
    </xf>
    <xf numFmtId="44" fontId="0" fillId="14" borderId="0" xfId="42" applyNumberFormat="1" applyFont="1" applyFill="1" applyAlignment="1">
      <alignment/>
    </xf>
    <xf numFmtId="44" fontId="44" fillId="14" borderId="0" xfId="42" applyNumberFormat="1" applyFont="1" applyFill="1" applyAlignment="1">
      <alignment/>
    </xf>
    <xf numFmtId="43" fontId="0" fillId="33" borderId="0" xfId="42" applyFont="1" applyFill="1" applyAlignment="1">
      <alignment/>
    </xf>
    <xf numFmtId="0" fontId="41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5" fillId="3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165" fontId="4" fillId="33" borderId="0" xfId="42" applyNumberFormat="1" applyFont="1" applyFill="1" applyAlignment="1">
      <alignment/>
    </xf>
    <xf numFmtId="165" fontId="4" fillId="34" borderId="0" xfId="42" applyNumberFormat="1" applyFont="1" applyFill="1" applyAlignment="1">
      <alignment/>
    </xf>
    <xf numFmtId="165" fontId="4" fillId="0" borderId="0" xfId="42" applyNumberFormat="1" applyFont="1" applyFill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 horizontal="left"/>
    </xf>
    <xf numFmtId="165" fontId="5" fillId="33" borderId="0" xfId="42" applyNumberFormat="1" applyFont="1" applyFill="1" applyAlignment="1">
      <alignment/>
    </xf>
    <xf numFmtId="0" fontId="0" fillId="0" borderId="0" xfId="0" applyNumberFormat="1" applyAlignment="1" quotePrefix="1">
      <alignment/>
    </xf>
    <xf numFmtId="165" fontId="2" fillId="33" borderId="0" xfId="42" applyNumberFormat="1" applyFont="1" applyFill="1" applyAlignment="1">
      <alignment/>
    </xf>
    <xf numFmtId="165" fontId="2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6" fillId="33" borderId="0" xfId="42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165" fontId="0" fillId="34" borderId="0" xfId="42" applyNumberFormat="1" applyFont="1" applyFill="1" applyAlignment="1">
      <alignment/>
    </xf>
    <xf numFmtId="43" fontId="3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K62" sqref="K62"/>
    </sheetView>
  </sheetViews>
  <sheetFormatPr defaultColWidth="9.140625" defaultRowHeight="15"/>
  <cols>
    <col min="2" max="2" width="10.7109375" style="0" bestFit="1" customWidth="1"/>
    <col min="3" max="3" width="3.57421875" style="0" customWidth="1"/>
    <col min="5" max="5" width="3.57421875" style="0" customWidth="1"/>
    <col min="7" max="7" width="10.7109375" style="0" bestFit="1" customWidth="1"/>
    <col min="11" max="11" width="15.00390625" style="1" bestFit="1" customWidth="1"/>
    <col min="12" max="12" width="15.00390625" style="0" customWidth="1"/>
    <col min="14" max="14" width="11.57421875" style="3" bestFit="1" customWidth="1"/>
  </cols>
  <sheetData>
    <row r="1" ht="15">
      <c r="A1" s="5" t="s">
        <v>1</v>
      </c>
    </row>
    <row r="2" ht="15">
      <c r="A2" s="5" t="s">
        <v>0</v>
      </c>
    </row>
    <row r="3" spans="1:2" ht="15">
      <c r="A3" s="5" t="s">
        <v>22</v>
      </c>
      <c r="B3" s="2">
        <v>40543</v>
      </c>
    </row>
    <row r="6" spans="1:14" s="5" customFormat="1" ht="15">
      <c r="A6" s="5" t="s">
        <v>9</v>
      </c>
      <c r="K6" s="6"/>
      <c r="N6" s="7"/>
    </row>
    <row r="7" spans="2:14" s="8" customFormat="1" ht="15">
      <c r="B7" s="8" t="s">
        <v>3</v>
      </c>
      <c r="D7" s="8" t="s">
        <v>11</v>
      </c>
      <c r="K7" s="9"/>
      <c r="N7" s="10"/>
    </row>
    <row r="8" spans="2:11" ht="15">
      <c r="B8" t="s">
        <v>4</v>
      </c>
      <c r="D8" s="11" t="s">
        <v>28</v>
      </c>
      <c r="F8" t="s">
        <v>10</v>
      </c>
      <c r="K8" s="17">
        <v>108470.59</v>
      </c>
    </row>
    <row r="9" spans="2:11" ht="15">
      <c r="B9" t="s">
        <v>6</v>
      </c>
      <c r="D9" s="11" t="s">
        <v>36</v>
      </c>
      <c r="F9" t="s">
        <v>14</v>
      </c>
      <c r="K9" s="3">
        <v>426423</v>
      </c>
    </row>
    <row r="10" spans="2:11" ht="15">
      <c r="B10" t="s">
        <v>23</v>
      </c>
      <c r="D10" s="11">
        <v>4715.5</v>
      </c>
      <c r="F10" t="s">
        <v>24</v>
      </c>
      <c r="K10" s="3">
        <v>350</v>
      </c>
    </row>
    <row r="11" spans="2:11" ht="15">
      <c r="B11" t="s">
        <v>8</v>
      </c>
      <c r="D11" s="11" t="s">
        <v>18</v>
      </c>
      <c r="F11" t="s">
        <v>26</v>
      </c>
      <c r="K11" s="3"/>
    </row>
    <row r="12" spans="2:11" ht="15">
      <c r="B12" t="s">
        <v>5</v>
      </c>
      <c r="D12" s="12" t="s">
        <v>12</v>
      </c>
      <c r="F12" t="s">
        <v>13</v>
      </c>
      <c r="K12" s="3">
        <v>2432.86</v>
      </c>
    </row>
    <row r="13" spans="2:11" ht="15">
      <c r="B13" t="s">
        <v>7</v>
      </c>
      <c r="D13" s="11" t="s">
        <v>33</v>
      </c>
      <c r="F13" t="s">
        <v>34</v>
      </c>
      <c r="K13" s="14">
        <f>SUM(K9:K12)</f>
        <v>429205.86</v>
      </c>
    </row>
    <row r="14" spans="4:11" ht="15">
      <c r="D14" s="12" t="s">
        <v>15</v>
      </c>
      <c r="F14" t="s">
        <v>19</v>
      </c>
      <c r="K14" s="3">
        <v>364205</v>
      </c>
    </row>
    <row r="15" spans="4:11" ht="15">
      <c r="D15" s="12" t="s">
        <v>16</v>
      </c>
      <c r="F15" t="s">
        <v>20</v>
      </c>
      <c r="K15" s="3">
        <v>0</v>
      </c>
    </row>
    <row r="16" spans="4:11" ht="15">
      <c r="D16" s="11" t="s">
        <v>37</v>
      </c>
      <c r="F16" t="s">
        <v>38</v>
      </c>
      <c r="K16" s="3"/>
    </row>
    <row r="17" spans="4:11" ht="15">
      <c r="D17" s="12" t="s">
        <v>17</v>
      </c>
      <c r="F17" t="s">
        <v>39</v>
      </c>
      <c r="K17" s="3">
        <v>0</v>
      </c>
    </row>
    <row r="18" spans="4:11" ht="15">
      <c r="D18" s="11" t="s">
        <v>25</v>
      </c>
      <c r="F18" t="s">
        <v>40</v>
      </c>
      <c r="K18" s="3"/>
    </row>
    <row r="19" spans="2:11" ht="15">
      <c r="B19" t="s">
        <v>30</v>
      </c>
      <c r="D19" s="11" t="s">
        <v>33</v>
      </c>
      <c r="F19" t="s">
        <v>35</v>
      </c>
      <c r="K19" s="14">
        <f>SUM(K14:K18)</f>
        <v>364205</v>
      </c>
    </row>
    <row r="20" spans="2:11" ht="15">
      <c r="B20" t="s">
        <v>31</v>
      </c>
      <c r="D20" s="12"/>
      <c r="F20" t="s">
        <v>32</v>
      </c>
      <c r="K20" s="3">
        <v>20817</v>
      </c>
    </row>
    <row r="21" spans="4:11" ht="15">
      <c r="D21" s="11"/>
      <c r="K21" s="3"/>
    </row>
    <row r="22" spans="2:11" ht="15.75" thickBot="1">
      <c r="B22" t="s">
        <v>29</v>
      </c>
      <c r="D22" s="11" t="s">
        <v>27</v>
      </c>
      <c r="F22" t="s">
        <v>21</v>
      </c>
      <c r="K22" s="18">
        <f>K8+K13-K19-K20</f>
        <v>152654.44999999995</v>
      </c>
    </row>
    <row r="23" spans="4:11" ht="15.75" thickTop="1">
      <c r="D23" s="11"/>
      <c r="K23" s="3"/>
    </row>
    <row r="24" spans="1:14" s="5" customFormat="1" ht="15">
      <c r="A24" s="5" t="s">
        <v>43</v>
      </c>
      <c r="D24" s="13"/>
      <c r="K24" s="7"/>
      <c r="N24" s="7"/>
    </row>
    <row r="25" spans="4:11" ht="15">
      <c r="D25" s="11" t="s">
        <v>28</v>
      </c>
      <c r="F25" t="s">
        <v>86</v>
      </c>
      <c r="K25" s="17">
        <v>60064.26</v>
      </c>
    </row>
    <row r="26" spans="4:11" ht="15">
      <c r="D26" s="11" t="s">
        <v>28</v>
      </c>
      <c r="F26" t="s">
        <v>87</v>
      </c>
      <c r="K26" s="3">
        <v>0</v>
      </c>
    </row>
    <row r="27" spans="2:11" ht="15">
      <c r="B27" t="s">
        <v>42</v>
      </c>
      <c r="D27" s="11"/>
      <c r="F27" t="s">
        <v>85</v>
      </c>
      <c r="K27" s="15">
        <f>SUM(K25:K26)</f>
        <v>60064.26</v>
      </c>
    </row>
    <row r="28" spans="4:11" ht="15">
      <c r="D28" s="11" t="s">
        <v>70</v>
      </c>
      <c r="F28" t="s">
        <v>73</v>
      </c>
      <c r="K28" s="3">
        <v>56896</v>
      </c>
    </row>
    <row r="29" spans="4:11" ht="15">
      <c r="D29" s="11" t="s">
        <v>71</v>
      </c>
      <c r="F29" t="s">
        <v>72</v>
      </c>
      <c r="K29" s="3">
        <v>0</v>
      </c>
    </row>
    <row r="30" spans="2:11" ht="15">
      <c r="B30" t="s">
        <v>44</v>
      </c>
      <c r="D30" s="11" t="s">
        <v>33</v>
      </c>
      <c r="F30" t="s">
        <v>59</v>
      </c>
      <c r="K30" s="14">
        <f>SUM(K28:K29)</f>
        <v>56896</v>
      </c>
    </row>
    <row r="31" spans="2:11" ht="15">
      <c r="B31" t="s">
        <v>45</v>
      </c>
      <c r="D31" s="11"/>
      <c r="F31" t="s">
        <v>60</v>
      </c>
      <c r="K31" s="3">
        <v>0</v>
      </c>
    </row>
    <row r="32" spans="2:11" ht="15">
      <c r="B32" t="s">
        <v>46</v>
      </c>
      <c r="D32" s="11"/>
      <c r="F32" t="s">
        <v>61</v>
      </c>
      <c r="K32" s="3">
        <v>0</v>
      </c>
    </row>
    <row r="33" spans="2:11" ht="15">
      <c r="B33" t="s">
        <v>47</v>
      </c>
      <c r="D33" s="11"/>
      <c r="F33" t="s">
        <v>62</v>
      </c>
      <c r="K33" s="3">
        <v>0</v>
      </c>
    </row>
    <row r="34" spans="2:11" ht="15">
      <c r="B34" t="s">
        <v>48</v>
      </c>
      <c r="D34" s="11"/>
      <c r="F34" t="s">
        <v>13</v>
      </c>
      <c r="K34" s="3">
        <v>915.9</v>
      </c>
    </row>
    <row r="35" spans="2:11" ht="15">
      <c r="B35" t="s">
        <v>49</v>
      </c>
      <c r="D35" s="11" t="s">
        <v>74</v>
      </c>
      <c r="F35" t="s">
        <v>63</v>
      </c>
      <c r="K35" s="15">
        <f>K10</f>
        <v>350</v>
      </c>
    </row>
    <row r="36" spans="4:11" ht="15">
      <c r="D36" s="11" t="s">
        <v>25</v>
      </c>
      <c r="F36" t="s">
        <v>40</v>
      </c>
      <c r="K36" s="15">
        <f>-K18</f>
        <v>0</v>
      </c>
    </row>
    <row r="37" spans="4:11" ht="15">
      <c r="D37" s="11" t="s">
        <v>75</v>
      </c>
      <c r="F37" t="s">
        <v>76</v>
      </c>
      <c r="K37" s="3">
        <v>4000</v>
      </c>
    </row>
    <row r="38" spans="2:11" ht="15">
      <c r="B38" t="s">
        <v>50</v>
      </c>
      <c r="D38" s="11" t="s">
        <v>33</v>
      </c>
      <c r="F38" t="s">
        <v>64</v>
      </c>
      <c r="K38" s="14">
        <f>SUM(K36:K37)</f>
        <v>4000</v>
      </c>
    </row>
    <row r="39" spans="2:11" ht="15">
      <c r="B39" t="s">
        <v>51</v>
      </c>
      <c r="D39" s="11"/>
      <c r="F39" t="s">
        <v>65</v>
      </c>
      <c r="K39" s="15">
        <f>SUM(K28:K29,K31:K37)</f>
        <v>62161.9</v>
      </c>
    </row>
    <row r="40" spans="2:11" ht="15">
      <c r="B40" t="s">
        <v>52</v>
      </c>
      <c r="D40" s="11"/>
      <c r="F40" t="s">
        <v>66</v>
      </c>
      <c r="K40" s="3">
        <v>98429.3</v>
      </c>
    </row>
    <row r="41" spans="2:11" ht="15">
      <c r="B41" t="s">
        <v>53</v>
      </c>
      <c r="D41" s="11"/>
      <c r="F41" t="s">
        <v>67</v>
      </c>
      <c r="K41" s="3">
        <v>3394.98</v>
      </c>
    </row>
    <row r="42" spans="2:11" ht="15">
      <c r="B42" t="s">
        <v>54</v>
      </c>
      <c r="D42" s="11"/>
      <c r="F42" t="s">
        <v>40</v>
      </c>
      <c r="K42" s="15">
        <f>K36</f>
        <v>0</v>
      </c>
    </row>
    <row r="43" spans="2:11" ht="15">
      <c r="B43" t="s">
        <v>56</v>
      </c>
      <c r="D43" s="11"/>
      <c r="F43" t="s">
        <v>32</v>
      </c>
      <c r="K43" s="3">
        <v>0</v>
      </c>
    </row>
    <row r="44" spans="2:11" ht="15">
      <c r="B44" t="s">
        <v>55</v>
      </c>
      <c r="D44" s="11"/>
      <c r="F44" t="s">
        <v>68</v>
      </c>
      <c r="K44" s="15">
        <f>SUM(K40:K43)</f>
        <v>101824.28</v>
      </c>
    </row>
    <row r="45" spans="2:11" ht="15">
      <c r="B45" t="s">
        <v>58</v>
      </c>
      <c r="D45" s="11"/>
      <c r="F45" t="s">
        <v>69</v>
      </c>
      <c r="K45" s="15">
        <f>K39-K44</f>
        <v>-39662.38</v>
      </c>
    </row>
    <row r="46" spans="2:11" ht="15.75" thickBot="1">
      <c r="B46" t="s">
        <v>57</v>
      </c>
      <c r="D46" s="11"/>
      <c r="F46" t="s">
        <v>41</v>
      </c>
      <c r="K46" s="18">
        <f>K27+K45</f>
        <v>20401.880000000005</v>
      </c>
    </row>
    <row r="47" spans="4:11" ht="15.75" thickTop="1">
      <c r="D47" s="11"/>
      <c r="K47" s="3"/>
    </row>
    <row r="48" spans="1:11" ht="15">
      <c r="A48" s="5" t="s">
        <v>88</v>
      </c>
      <c r="D48" s="11"/>
      <c r="K48" s="3"/>
    </row>
    <row r="49" spans="2:11" ht="15.75" thickBot="1">
      <c r="B49" s="4" t="s">
        <v>89</v>
      </c>
      <c r="D49" s="11"/>
      <c r="K49" s="19">
        <f>+K22+K46</f>
        <v>173056.32999999996</v>
      </c>
    </row>
    <row r="50" spans="4:11" ht="15.75" thickTop="1">
      <c r="D50" s="11"/>
      <c r="K50" s="16"/>
    </row>
    <row r="51" spans="1:11" ht="15">
      <c r="A51" s="5" t="s">
        <v>2</v>
      </c>
      <c r="D51" s="11"/>
      <c r="K51" s="3"/>
    </row>
    <row r="52" spans="4:11" ht="15">
      <c r="D52" s="11"/>
      <c r="K52" s="3"/>
    </row>
    <row r="53" spans="4:11" ht="15">
      <c r="D53" s="11" t="s">
        <v>77</v>
      </c>
      <c r="K53" s="17">
        <v>72591.76</v>
      </c>
    </row>
    <row r="54" spans="4:11" ht="15">
      <c r="D54" s="11" t="s">
        <v>78</v>
      </c>
      <c r="K54" s="3"/>
    </row>
    <row r="55" spans="4:11" ht="15">
      <c r="D55" s="11" t="s">
        <v>79</v>
      </c>
      <c r="K55" s="3"/>
    </row>
    <row r="56" spans="4:11" ht="15">
      <c r="D56" s="11" t="s">
        <v>80</v>
      </c>
      <c r="K56" s="3"/>
    </row>
    <row r="57" spans="4:11" ht="15">
      <c r="D57" s="11" t="s">
        <v>81</v>
      </c>
      <c r="K57" s="3"/>
    </row>
    <row r="58" spans="4:11" ht="15">
      <c r="D58" s="11" t="s">
        <v>82</v>
      </c>
      <c r="K58" s="3">
        <f>30451.05+112842.54</f>
        <v>143293.59</v>
      </c>
    </row>
    <row r="59" spans="4:11" ht="15">
      <c r="D59" s="11" t="s">
        <v>83</v>
      </c>
      <c r="K59" s="3"/>
    </row>
    <row r="60" spans="4:11" ht="15.75" thickBot="1">
      <c r="D60" s="11" t="s">
        <v>84</v>
      </c>
      <c r="K60" s="18">
        <f>SUM(K53:K59)</f>
        <v>215885.34999999998</v>
      </c>
    </row>
    <row r="61" spans="4:11" ht="15.75" thickTop="1">
      <c r="D61" s="11"/>
      <c r="K61" s="3"/>
    </row>
    <row r="62" spans="4:11" ht="15">
      <c r="D62" s="11" t="s">
        <v>90</v>
      </c>
      <c r="K62" s="20">
        <f>IF(K22&lt;K60,K22,K60)</f>
        <v>152654.44999999995</v>
      </c>
    </row>
    <row r="63" spans="4:11" ht="17.25">
      <c r="D63" s="11" t="s">
        <v>91</v>
      </c>
      <c r="K63" s="21">
        <f>IF(K60&lt;K22,K60-K22,K60-K22)</f>
        <v>63230.90000000002</v>
      </c>
    </row>
    <row r="64" spans="4:11" ht="15">
      <c r="D64" s="11" t="s">
        <v>92</v>
      </c>
      <c r="K64" s="22">
        <f>SUM(K62:K63)</f>
        <v>215885.34999999998</v>
      </c>
    </row>
  </sheetData>
  <sheetProtection/>
  <printOptions/>
  <pageMargins left="0.2" right="0.2" top="0" bottom="0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25.8515625" style="26" bestFit="1" customWidth="1"/>
    <col min="2" max="6" width="11.57421875" style="26" bestFit="1" customWidth="1"/>
    <col min="7" max="8" width="10.57421875" style="26" bestFit="1" customWidth="1"/>
    <col min="9" max="9" width="9.28125" style="26" bestFit="1" customWidth="1"/>
    <col min="10" max="13" width="10.57421875" style="26" bestFit="1" customWidth="1"/>
    <col min="14" max="14" width="11.57421875" style="26" bestFit="1" customWidth="1"/>
    <col min="15" max="15" width="10.8515625" style="26" bestFit="1" customWidth="1"/>
    <col min="16" max="16" width="9.7109375" style="26" bestFit="1" customWidth="1"/>
    <col min="17" max="16384" width="9.140625" style="26" customWidth="1"/>
  </cols>
  <sheetData>
    <row r="1" spans="2:15" s="23" customFormat="1" ht="16.5">
      <c r="B1" s="42" t="s">
        <v>116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3" t="s">
        <v>92</v>
      </c>
      <c r="O1" s="23" t="s">
        <v>92</v>
      </c>
    </row>
    <row r="2" spans="2:16" s="24" customFormat="1" ht="15">
      <c r="B2" s="24" t="s">
        <v>93</v>
      </c>
      <c r="C2" s="24" t="s">
        <v>94</v>
      </c>
      <c r="D2" s="24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  <c r="M2" s="24" t="s">
        <v>104</v>
      </c>
      <c r="N2" s="24" t="s">
        <v>117</v>
      </c>
      <c r="O2" s="24" t="s">
        <v>114</v>
      </c>
      <c r="P2" s="25" t="s">
        <v>115</v>
      </c>
    </row>
    <row r="3" spans="1:22" ht="15">
      <c r="A3" s="26" t="s">
        <v>110</v>
      </c>
      <c r="B3" s="27">
        <v>100</v>
      </c>
      <c r="C3" s="27">
        <v>99</v>
      </c>
      <c r="D3" s="27">
        <v>100</v>
      </c>
      <c r="E3" s="27">
        <v>107</v>
      </c>
      <c r="F3" s="27">
        <v>104</v>
      </c>
      <c r="G3" s="27">
        <v>102</v>
      </c>
      <c r="H3" s="27">
        <v>102</v>
      </c>
      <c r="I3" s="27">
        <v>98</v>
      </c>
      <c r="J3" s="27">
        <v>101</v>
      </c>
      <c r="K3" s="27">
        <v>98</v>
      </c>
      <c r="L3" s="27">
        <v>99</v>
      </c>
      <c r="M3" s="27">
        <v>98</v>
      </c>
      <c r="N3" s="28">
        <f>SUM(B3:M3)</f>
        <v>1208</v>
      </c>
      <c r="O3" s="27">
        <v>1212</v>
      </c>
      <c r="P3" s="29">
        <f>N3-O3</f>
        <v>-4</v>
      </c>
      <c r="Q3" s="27"/>
      <c r="R3" s="27"/>
      <c r="S3" s="27"/>
      <c r="T3" s="27"/>
      <c r="U3" s="27"/>
      <c r="V3" s="27"/>
    </row>
    <row r="4" spans="1:22" ht="15">
      <c r="A4" s="26" t="s">
        <v>111</v>
      </c>
      <c r="B4" s="27">
        <v>100</v>
      </c>
      <c r="C4" s="27">
        <v>100</v>
      </c>
      <c r="D4" s="27">
        <v>103</v>
      </c>
      <c r="E4" s="27">
        <v>103</v>
      </c>
      <c r="F4" s="30">
        <v>102</v>
      </c>
      <c r="G4" s="27">
        <v>101</v>
      </c>
      <c r="H4" s="27">
        <v>102</v>
      </c>
      <c r="I4" s="27">
        <v>98</v>
      </c>
      <c r="J4" s="27">
        <v>101</v>
      </c>
      <c r="K4" s="27">
        <v>98</v>
      </c>
      <c r="L4" s="27">
        <v>99</v>
      </c>
      <c r="M4" s="27">
        <v>98</v>
      </c>
      <c r="N4" s="28">
        <f aca="true" t="shared" si="0" ref="N4:N16">SUM(B4:M4)</f>
        <v>1205</v>
      </c>
      <c r="O4" s="27"/>
      <c r="P4" s="29"/>
      <c r="Q4" s="27"/>
      <c r="R4" s="27"/>
      <c r="S4" s="27"/>
      <c r="T4" s="27"/>
      <c r="U4" s="27"/>
      <c r="V4" s="27"/>
    </row>
    <row r="5" spans="1:22" ht="15">
      <c r="A5" s="26" t="s">
        <v>118</v>
      </c>
      <c r="B5" s="27">
        <v>1</v>
      </c>
      <c r="C5" s="27"/>
      <c r="D5" s="27"/>
      <c r="E5" s="27">
        <v>2</v>
      </c>
      <c r="F5" s="27">
        <v>14</v>
      </c>
      <c r="G5" s="27">
        <v>18</v>
      </c>
      <c r="H5" s="27">
        <v>12</v>
      </c>
      <c r="I5" s="27">
        <v>11</v>
      </c>
      <c r="J5" s="27">
        <v>8</v>
      </c>
      <c r="K5" s="27">
        <v>12</v>
      </c>
      <c r="L5" s="27">
        <v>2</v>
      </c>
      <c r="M5" s="27">
        <v>1</v>
      </c>
      <c r="N5" s="28">
        <f t="shared" si="0"/>
        <v>81</v>
      </c>
      <c r="O5" s="27"/>
      <c r="P5" s="29"/>
      <c r="Q5" s="27"/>
      <c r="R5" s="27"/>
      <c r="S5" s="27"/>
      <c r="T5" s="27"/>
      <c r="U5" s="27"/>
      <c r="V5" s="27"/>
    </row>
    <row r="6" spans="1:22" ht="15">
      <c r="A6" s="31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>
        <f t="shared" si="0"/>
        <v>0</v>
      </c>
      <c r="O6" s="27"/>
      <c r="P6" s="29">
        <f aca="true" t="shared" si="1" ref="P6:P16">O6-N6</f>
        <v>0</v>
      </c>
      <c r="Q6" s="27"/>
      <c r="R6" s="27"/>
      <c r="S6" s="27"/>
      <c r="T6" s="27"/>
      <c r="U6" s="27"/>
      <c r="V6" s="27"/>
    </row>
    <row r="7" spans="1:22" ht="15">
      <c r="A7" s="26" t="s">
        <v>113</v>
      </c>
      <c r="B7" s="27">
        <v>28883</v>
      </c>
      <c r="C7" s="27">
        <v>28035</v>
      </c>
      <c r="D7" s="27">
        <v>28167</v>
      </c>
      <c r="E7" s="27">
        <v>29936</v>
      </c>
      <c r="F7" s="27">
        <v>28375</v>
      </c>
      <c r="G7" s="27">
        <v>32228</v>
      </c>
      <c r="H7" s="27">
        <v>29759</v>
      </c>
      <c r="I7" s="27">
        <v>30743</v>
      </c>
      <c r="J7" s="27">
        <v>27928</v>
      </c>
      <c r="K7" s="27">
        <v>28369</v>
      </c>
      <c r="L7" s="27">
        <v>28971</v>
      </c>
      <c r="M7" s="27">
        <v>29094</v>
      </c>
      <c r="N7" s="28">
        <f t="shared" si="0"/>
        <v>350488</v>
      </c>
      <c r="O7" s="27"/>
      <c r="P7" s="29"/>
      <c r="Q7" s="27"/>
      <c r="R7" s="27"/>
      <c r="S7" s="27"/>
      <c r="T7" s="27"/>
      <c r="U7" s="27"/>
      <c r="V7" s="27"/>
    </row>
    <row r="8" spans="1:22" ht="15">
      <c r="A8" s="32" t="s">
        <v>112</v>
      </c>
      <c r="B8" s="28">
        <f>B7+B9</f>
        <v>28883</v>
      </c>
      <c r="C8" s="28">
        <f>C7+C9</f>
        <v>28140</v>
      </c>
      <c r="D8" s="28">
        <f aca="true" t="shared" si="2" ref="D8:M8">D7+D9</f>
        <v>28708</v>
      </c>
      <c r="E8" s="28">
        <f t="shared" si="2"/>
        <v>30148</v>
      </c>
      <c r="F8" s="28">
        <f t="shared" si="2"/>
        <v>28935</v>
      </c>
      <c r="G8" s="28">
        <f t="shared" si="2"/>
        <v>32479</v>
      </c>
      <c r="H8" s="28">
        <f t="shared" si="2"/>
        <v>30071</v>
      </c>
      <c r="I8" s="28">
        <f t="shared" si="2"/>
        <v>30928</v>
      </c>
      <c r="J8" s="28">
        <f t="shared" si="2"/>
        <v>27928</v>
      </c>
      <c r="K8" s="28">
        <f t="shared" si="2"/>
        <v>28369</v>
      </c>
      <c r="L8" s="28">
        <f t="shared" si="2"/>
        <v>29152</v>
      </c>
      <c r="M8" s="28">
        <f t="shared" si="2"/>
        <v>29094</v>
      </c>
      <c r="N8" s="28">
        <f t="shared" si="0"/>
        <v>352835</v>
      </c>
      <c r="O8" s="28">
        <v>385023</v>
      </c>
      <c r="P8" s="29">
        <f t="shared" si="1"/>
        <v>32188</v>
      </c>
      <c r="Q8" s="27"/>
      <c r="R8" s="27"/>
      <c r="S8" s="27"/>
      <c r="T8" s="27"/>
      <c r="U8" s="27"/>
      <c r="V8" s="27"/>
    </row>
    <row r="9" spans="1:22" ht="15">
      <c r="A9" s="26" t="s">
        <v>106</v>
      </c>
      <c r="B9" s="27"/>
      <c r="C9" s="27">
        <v>105</v>
      </c>
      <c r="D9" s="27">
        <v>541</v>
      </c>
      <c r="E9" s="27">
        <v>212</v>
      </c>
      <c r="F9" s="27">
        <v>560</v>
      </c>
      <c r="G9" s="27">
        <v>251</v>
      </c>
      <c r="H9" s="27">
        <v>312</v>
      </c>
      <c r="I9" s="27">
        <v>185</v>
      </c>
      <c r="J9" s="27"/>
      <c r="K9" s="27"/>
      <c r="L9" s="27">
        <v>181</v>
      </c>
      <c r="M9" s="27"/>
      <c r="N9" s="28">
        <f t="shared" si="0"/>
        <v>2347</v>
      </c>
      <c r="O9" s="27"/>
      <c r="P9" s="29"/>
      <c r="Q9" s="27"/>
      <c r="R9" s="27"/>
      <c r="S9" s="27"/>
      <c r="T9" s="27"/>
      <c r="U9" s="27"/>
      <c r="V9" s="27"/>
    </row>
    <row r="10" spans="1:22" ht="15">
      <c r="A10" s="40" t="s">
        <v>107</v>
      </c>
      <c r="B10" s="37"/>
      <c r="C10" s="37"/>
      <c r="D10" s="37"/>
      <c r="E10" s="37"/>
      <c r="F10" s="37"/>
      <c r="G10" s="30"/>
      <c r="H10" s="30"/>
      <c r="I10" s="30"/>
      <c r="J10" s="30"/>
      <c r="K10" s="30"/>
      <c r="L10" s="30"/>
      <c r="M10" s="30">
        <v>64900</v>
      </c>
      <c r="N10" s="28">
        <f>SUM(M10)</f>
        <v>64900</v>
      </c>
      <c r="O10" s="28">
        <v>20401.88</v>
      </c>
      <c r="P10" s="29">
        <f t="shared" si="1"/>
        <v>-44498.119999999995</v>
      </c>
      <c r="Q10" s="27"/>
      <c r="R10" s="27"/>
      <c r="S10" s="27"/>
      <c r="T10" s="27"/>
      <c r="U10" s="27"/>
      <c r="V10" s="27"/>
    </row>
    <row r="11" spans="1:22" ht="15">
      <c r="A11" s="40" t="s">
        <v>119</v>
      </c>
      <c r="B11" s="37"/>
      <c r="C11" s="37"/>
      <c r="D11" s="37"/>
      <c r="E11" s="37"/>
      <c r="F11" s="37"/>
      <c r="G11" s="30"/>
      <c r="H11" s="30"/>
      <c r="I11" s="30"/>
      <c r="J11" s="30"/>
      <c r="K11" s="30"/>
      <c r="L11" s="30"/>
      <c r="M11" s="30">
        <v>115000</v>
      </c>
      <c r="N11" s="28">
        <f>SUM(M11)</f>
        <v>115000</v>
      </c>
      <c r="O11" s="28">
        <v>152654.45</v>
      </c>
      <c r="P11" s="29">
        <f t="shared" si="1"/>
        <v>37654.45000000001</v>
      </c>
      <c r="Q11" s="27"/>
      <c r="R11" s="27"/>
      <c r="S11" s="27"/>
      <c r="T11" s="27"/>
      <c r="U11" s="27"/>
      <c r="V11" s="27"/>
    </row>
    <row r="12" spans="1:22" ht="15">
      <c r="A12" s="40" t="s">
        <v>108</v>
      </c>
      <c r="B12" s="37"/>
      <c r="C12" s="37"/>
      <c r="D12" s="37"/>
      <c r="E12" s="37"/>
      <c r="F12" s="37"/>
      <c r="G12" s="30"/>
      <c r="H12" s="30"/>
      <c r="I12" s="30"/>
      <c r="J12" s="30"/>
      <c r="K12" s="30"/>
      <c r="L12" s="30"/>
      <c r="M12" s="30">
        <v>224500</v>
      </c>
      <c r="N12" s="28">
        <f>SUM(M12)</f>
        <v>224500</v>
      </c>
      <c r="O12" s="28">
        <v>215885.35</v>
      </c>
      <c r="P12" s="29">
        <f t="shared" si="1"/>
        <v>-8614.649999999994</v>
      </c>
      <c r="Q12" s="27"/>
      <c r="R12" s="27"/>
      <c r="S12" s="27"/>
      <c r="T12" s="27"/>
      <c r="U12" s="27"/>
      <c r="V12" s="27"/>
    </row>
    <row r="13" spans="1:22" ht="15">
      <c r="A13" s="40" t="s">
        <v>120</v>
      </c>
      <c r="B13" s="30">
        <v>135</v>
      </c>
      <c r="C13" s="30">
        <v>123</v>
      </c>
      <c r="D13" s="30">
        <v>173</v>
      </c>
      <c r="E13" s="30">
        <v>223</v>
      </c>
      <c r="F13" s="30">
        <v>217</v>
      </c>
      <c r="G13" s="30">
        <v>217</v>
      </c>
      <c r="H13" s="30">
        <v>226</v>
      </c>
      <c r="I13" s="30">
        <v>231</v>
      </c>
      <c r="J13" s="30">
        <v>231</v>
      </c>
      <c r="K13" s="30">
        <v>231</v>
      </c>
      <c r="L13" s="30">
        <v>231</v>
      </c>
      <c r="M13" s="30">
        <v>231</v>
      </c>
      <c r="N13" s="28">
        <f>SUM(B13:M13)</f>
        <v>2469</v>
      </c>
      <c r="O13" s="28">
        <v>2432.86</v>
      </c>
      <c r="P13" s="29">
        <f t="shared" si="1"/>
        <v>-36.13999999999987</v>
      </c>
      <c r="Q13" s="27"/>
      <c r="R13" s="27"/>
      <c r="S13" s="27"/>
      <c r="T13" s="27"/>
      <c r="U13" s="27"/>
      <c r="V13" s="27"/>
    </row>
    <row r="14" spans="1:22" ht="15">
      <c r="A14" s="40" t="s">
        <v>121</v>
      </c>
      <c r="B14" s="30">
        <v>38</v>
      </c>
      <c r="C14" s="30">
        <v>38</v>
      </c>
      <c r="D14" s="30">
        <v>38</v>
      </c>
      <c r="E14" s="30">
        <v>38</v>
      </c>
      <c r="F14" s="30">
        <v>38</v>
      </c>
      <c r="G14" s="30">
        <v>88</v>
      </c>
      <c r="H14" s="30">
        <v>38</v>
      </c>
      <c r="I14" s="30">
        <v>38</v>
      </c>
      <c r="J14" s="30">
        <v>38</v>
      </c>
      <c r="K14" s="30">
        <v>38</v>
      </c>
      <c r="L14" s="30">
        <v>38</v>
      </c>
      <c r="M14" s="30">
        <v>38</v>
      </c>
      <c r="N14" s="28">
        <f>SUM(B14:M14)</f>
        <v>506</v>
      </c>
      <c r="O14" s="28">
        <v>700</v>
      </c>
      <c r="P14" s="29">
        <f t="shared" si="1"/>
        <v>194</v>
      </c>
      <c r="Q14" s="27"/>
      <c r="R14" s="27"/>
      <c r="S14" s="27"/>
      <c r="T14" s="27"/>
      <c r="U14" s="27"/>
      <c r="V14" s="27"/>
    </row>
    <row r="15" spans="1:22" ht="15">
      <c r="A15" s="26" t="s">
        <v>122</v>
      </c>
      <c r="B15" s="27">
        <v>5706</v>
      </c>
      <c r="C15" s="27">
        <v>6609</v>
      </c>
      <c r="D15" s="27">
        <v>6039</v>
      </c>
      <c r="E15" s="27">
        <v>6726</v>
      </c>
      <c r="F15" s="27">
        <v>5672</v>
      </c>
      <c r="G15" s="27">
        <v>5320</v>
      </c>
      <c r="H15" s="27">
        <v>5216</v>
      </c>
      <c r="I15" s="27">
        <v>5317</v>
      </c>
      <c r="J15" s="27">
        <v>5317</v>
      </c>
      <c r="K15" s="27">
        <v>5316</v>
      </c>
      <c r="L15" s="27">
        <v>5317</v>
      </c>
      <c r="M15" s="27">
        <v>5317</v>
      </c>
      <c r="N15" s="28">
        <f t="shared" si="0"/>
        <v>67872</v>
      </c>
      <c r="O15" s="28">
        <v>97459.3</v>
      </c>
      <c r="P15" s="29">
        <f t="shared" si="1"/>
        <v>29587.300000000003</v>
      </c>
      <c r="Q15" s="27"/>
      <c r="R15" s="27"/>
      <c r="S15" s="27"/>
      <c r="T15" s="27"/>
      <c r="U15" s="27"/>
      <c r="V15" s="27"/>
    </row>
    <row r="16" spans="1:22" ht="16.5">
      <c r="A16" s="26" t="s">
        <v>109</v>
      </c>
      <c r="B16" s="2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28">
        <f t="shared" si="0"/>
        <v>0</v>
      </c>
      <c r="O16" s="33">
        <v>970</v>
      </c>
      <c r="P16" s="29">
        <f t="shared" si="1"/>
        <v>970</v>
      </c>
      <c r="Q16" s="27"/>
      <c r="R16" s="27"/>
      <c r="S16" s="27"/>
      <c r="T16" s="27"/>
      <c r="U16" s="27"/>
      <c r="V16" s="27"/>
    </row>
    <row r="17" spans="2:22" ht="16.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3">
        <f>SUM(O15:O16)</f>
        <v>98429.3</v>
      </c>
      <c r="P17" s="27"/>
      <c r="Q17" s="27"/>
      <c r="R17" s="27"/>
      <c r="S17" s="27"/>
      <c r="T17" s="27"/>
      <c r="U17" s="27"/>
      <c r="V17" s="27"/>
    </row>
    <row r="18" spans="1:22" ht="15">
      <c r="A18" s="26" t="s">
        <v>123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 t="s">
        <v>109</v>
      </c>
      <c r="P18" s="27"/>
      <c r="Q18" s="27"/>
      <c r="R18" s="27"/>
      <c r="S18" s="27"/>
      <c r="T18" s="27"/>
      <c r="U18" s="27"/>
      <c r="V18" s="27"/>
    </row>
    <row r="19" spans="1:22" ht="15">
      <c r="A19" s="34" t="s">
        <v>124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O19" s="35">
        <v>0</v>
      </c>
      <c r="P19" s="36"/>
      <c r="Q19" s="27"/>
      <c r="R19" s="27"/>
      <c r="S19" s="27"/>
      <c r="T19" s="27"/>
      <c r="U19" s="27"/>
      <c r="V19" s="27"/>
    </row>
    <row r="20" spans="1:22" ht="15">
      <c r="A20" s="34" t="s">
        <v>125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O20" s="35">
        <v>0</v>
      </c>
      <c r="P20" s="36"/>
      <c r="Q20" s="27"/>
      <c r="R20" s="27"/>
      <c r="S20" s="27"/>
      <c r="T20" s="27"/>
      <c r="U20" s="27"/>
      <c r="V20" s="27"/>
    </row>
    <row r="21" spans="1:22" ht="15">
      <c r="A21" s="34" t="s">
        <v>126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O21" s="35">
        <v>0</v>
      </c>
      <c r="P21" s="36"/>
      <c r="Q21" s="27"/>
      <c r="R21" s="27"/>
      <c r="S21" s="27"/>
      <c r="T21" s="27"/>
      <c r="U21" s="27"/>
      <c r="V21" s="27"/>
    </row>
    <row r="22" spans="1:22" ht="15">
      <c r="A22" s="34" t="s">
        <v>127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7"/>
      <c r="M22" s="27"/>
      <c r="O22" s="35">
        <v>0</v>
      </c>
      <c r="P22" s="36"/>
      <c r="Q22" s="27"/>
      <c r="R22" s="27"/>
      <c r="S22" s="27"/>
      <c r="T22" s="27"/>
      <c r="U22" s="27"/>
      <c r="V22" s="27"/>
    </row>
    <row r="23" spans="1:22" ht="15">
      <c r="A23" s="34" t="s">
        <v>128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O23" s="35">
        <v>0</v>
      </c>
      <c r="P23" s="36"/>
      <c r="Q23" s="27"/>
      <c r="R23" s="27"/>
      <c r="S23" s="27"/>
      <c r="T23" s="27"/>
      <c r="U23" s="27"/>
      <c r="V23" s="27"/>
    </row>
    <row r="24" spans="1:22" ht="15">
      <c r="A24" s="34" t="s">
        <v>129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O24" s="35">
        <v>0</v>
      </c>
      <c r="P24" s="36"/>
      <c r="Q24" s="27"/>
      <c r="R24" s="27"/>
      <c r="S24" s="27"/>
      <c r="T24" s="27"/>
      <c r="U24" s="27"/>
      <c r="V24" s="27"/>
    </row>
    <row r="25" spans="1:22" ht="15">
      <c r="A25" s="34" t="s">
        <v>130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O25" s="35">
        <v>0</v>
      </c>
      <c r="P25" s="36"/>
      <c r="Q25" s="27"/>
      <c r="R25" s="27"/>
      <c r="S25" s="27"/>
      <c r="T25" s="27"/>
      <c r="U25" s="27"/>
      <c r="V25" s="27"/>
    </row>
    <row r="26" spans="1:22" ht="15">
      <c r="A26" s="34" t="s">
        <v>131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O26" s="35">
        <v>0</v>
      </c>
      <c r="P26" s="36"/>
      <c r="Q26" s="27"/>
      <c r="R26" s="27"/>
      <c r="S26" s="27"/>
      <c r="T26" s="27"/>
      <c r="U26" s="27"/>
      <c r="V26" s="27"/>
    </row>
    <row r="27" spans="1:22" ht="15">
      <c r="A27" s="34" t="s">
        <v>132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5">
        <v>0</v>
      </c>
      <c r="P27" s="36"/>
      <c r="Q27" s="27"/>
      <c r="R27" s="27"/>
      <c r="S27" s="27"/>
      <c r="T27" s="27"/>
      <c r="U27" s="27"/>
      <c r="V27" s="27"/>
    </row>
    <row r="28" spans="1:22" ht="15">
      <c r="A28" s="34" t="s">
        <v>133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35">
        <v>0</v>
      </c>
      <c r="P28" s="36"/>
      <c r="Q28" s="27"/>
      <c r="R28" s="27"/>
      <c r="S28" s="27"/>
      <c r="T28" s="27"/>
      <c r="U28" s="27"/>
      <c r="V28" s="27"/>
    </row>
    <row r="29" spans="1:22" ht="15">
      <c r="A29" s="34" t="s">
        <v>134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O29" s="35">
        <v>0</v>
      </c>
      <c r="P29" s="36"/>
      <c r="Q29" s="27"/>
      <c r="R29" s="27"/>
      <c r="S29" s="27"/>
      <c r="T29" s="27"/>
      <c r="U29" s="27"/>
      <c r="V29" s="27"/>
    </row>
    <row r="30" spans="1:22" ht="15">
      <c r="A30" s="34" t="s">
        <v>135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O30" s="35">
        <v>0</v>
      </c>
      <c r="P30" s="36"/>
      <c r="Q30" s="27"/>
      <c r="R30" s="27"/>
      <c r="S30" s="27"/>
      <c r="T30" s="27"/>
      <c r="U30" s="27"/>
      <c r="V30" s="27"/>
    </row>
    <row r="31" spans="1:22" ht="15">
      <c r="A31" s="26" t="s">
        <v>136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O31" s="35"/>
      <c r="P31" s="36"/>
      <c r="Q31" s="27"/>
      <c r="R31" s="27"/>
      <c r="S31" s="27"/>
      <c r="T31" s="27"/>
      <c r="U31" s="27"/>
      <c r="V31" s="27"/>
    </row>
    <row r="32" spans="1:22" ht="16.5">
      <c r="A32" s="26" t="s">
        <v>137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O32" s="38" t="s">
        <v>138</v>
      </c>
      <c r="P32" s="36"/>
      <c r="Q32" s="27"/>
      <c r="R32" s="27"/>
      <c r="S32" s="27"/>
      <c r="T32" s="27"/>
      <c r="U32" s="27"/>
      <c r="V32" s="27"/>
    </row>
    <row r="33" spans="2:22" ht="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O33" s="35">
        <f>SUM(O19:O32)</f>
        <v>0</v>
      </c>
      <c r="P33" s="36"/>
      <c r="Q33" s="27"/>
      <c r="R33" s="27"/>
      <c r="S33" s="27"/>
      <c r="T33" s="27"/>
      <c r="U33" s="27"/>
      <c r="V33" s="27"/>
    </row>
    <row r="34" spans="1:16" ht="15">
      <c r="A34" s="39" t="s">
        <v>139</v>
      </c>
      <c r="N34" s="26" t="s">
        <v>140</v>
      </c>
      <c r="O34" s="35">
        <v>0</v>
      </c>
      <c r="P34" s="36"/>
    </row>
    <row r="35" spans="14:16" ht="15">
      <c r="N35" s="26" t="s">
        <v>115</v>
      </c>
      <c r="O35" s="35">
        <f>O34-O33</f>
        <v>0</v>
      </c>
      <c r="P35" s="36"/>
    </row>
    <row r="36" spans="15:16" ht="15">
      <c r="O36" s="36"/>
      <c r="P36" s="36"/>
    </row>
    <row r="37" spans="15:16" ht="15">
      <c r="O37" s="36"/>
      <c r="P37" s="36"/>
    </row>
    <row r="38" spans="15:16" ht="15">
      <c r="O38" s="36"/>
      <c r="P38" s="36"/>
    </row>
    <row r="39" spans="15:16" ht="15">
      <c r="O39" s="36"/>
      <c r="P39" s="36"/>
    </row>
    <row r="40" spans="15:16" ht="15">
      <c r="O40" s="36"/>
      <c r="P40" s="36"/>
    </row>
    <row r="41" spans="15:16" ht="15">
      <c r="O41" s="36"/>
      <c r="P41" s="36"/>
    </row>
  </sheetData>
  <sheetProtection/>
  <mergeCells count="1">
    <mergeCell ref="B1:M1"/>
  </mergeCells>
  <printOptions/>
  <pageMargins left="0" right="0" top="0.75" bottom="0.75" header="0.3" footer="0.3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Runyon</dc:creator>
  <cp:keywords/>
  <dc:description/>
  <cp:lastModifiedBy>Donald E. Curtis, PLLC, CPA</cp:lastModifiedBy>
  <cp:lastPrinted>2011-08-19T20:38:13Z</cp:lastPrinted>
  <dcterms:created xsi:type="dcterms:W3CDTF">2010-02-22T15:44:22Z</dcterms:created>
  <dcterms:modified xsi:type="dcterms:W3CDTF">2011-08-19T20:46:31Z</dcterms:modified>
  <cp:category/>
  <cp:version/>
  <cp:contentType/>
  <cp:contentStatus/>
</cp:coreProperties>
</file>